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465" windowHeight="4245" firstSheet="1" activeTab="1"/>
  </bookViews>
  <sheets>
    <sheet name="Sheet1" sheetId="1" r:id="rId1"/>
    <sheet name="Repurchase Calculations" sheetId="2" r:id="rId2"/>
    <sheet name="TRV Repurchase Calculations" sheetId="3" r:id="rId3"/>
    <sheet name="Lease Repurchase Calculations" sheetId="4" r:id="rId4"/>
  </sheets>
  <definedNames/>
  <calcPr fullCalcOnLoad="1"/>
</workbook>
</file>

<file path=xl/sharedStrings.xml><?xml version="1.0" encoding="utf-8"?>
<sst xmlns="http://schemas.openxmlformats.org/spreadsheetml/2006/main" count="94" uniqueCount="52">
  <si>
    <t>Purchase price, including tax, title, license and registration</t>
  </si>
  <si>
    <t>Mileage at first report of defective condition</t>
  </si>
  <si>
    <t>Less allowance for use</t>
  </si>
  <si>
    <t>Refund filing fee</t>
  </si>
  <si>
    <t>X</t>
  </si>
  <si>
    <t>=</t>
  </si>
  <si>
    <t>X .5</t>
  </si>
  <si>
    <t>Lessee's calculation:</t>
  </si>
  <si>
    <t>Total paid at inception of lease</t>
  </si>
  <si>
    <t>TOTAL REPURCHASE AMOUNT TO LESSEE:</t>
  </si>
  <si>
    <t>Lessor's Calculation:</t>
  </si>
  <si>
    <t>5% allowance by Rule 107.8(6)</t>
  </si>
  <si>
    <t>Less total paid by Lessee</t>
  </si>
  <si>
    <t>TOTAL REPURCHASE AMOUNT TO LESSOR:</t>
  </si>
  <si>
    <t>Monthly payment amount</t>
  </si>
  <si>
    <t>Number of payments made at time of PFD issuance</t>
  </si>
  <si>
    <t>Delivery mileage</t>
  </si>
  <si>
    <t>Mileage on hearing date</t>
  </si>
  <si>
    <t>Less mileage at delivery</t>
  </si>
  <si>
    <t>Unimpaired miles</t>
  </si>
  <si>
    <t>Mileage on  hearing date</t>
  </si>
  <si>
    <t>Less mileage at first report of defective condition</t>
  </si>
  <si>
    <t>Impaired miles</t>
  </si>
  <si>
    <t>Reasonable Allowance for Use Calculations:</t>
  </si>
  <si>
    <t>Total amount for monthly payments</t>
  </si>
  <si>
    <t>TOTAL REPURCHASE AMOUNT</t>
  </si>
  <si>
    <t>Less reasonable allowance for use deduction</t>
  </si>
  <si>
    <t>Total reasonable allowance for use deduction:</t>
  </si>
  <si>
    <t>Plus filing fee refund</t>
  </si>
  <si>
    <t>Date of delivery</t>
  </si>
  <si>
    <t>Date of first report of defective condition</t>
  </si>
  <si>
    <t>Date of hearing</t>
  </si>
  <si>
    <t>Days out of service</t>
  </si>
  <si>
    <t>Unimpaired days</t>
  </si>
  <si>
    <t>Date of first report of defective condition less date of delivery</t>
  </si>
  <si>
    <t>Date of hearing less date of first report of defective condition</t>
  </si>
  <si>
    <t>Impaired days</t>
  </si>
  <si>
    <t>less days out of service for repair</t>
  </si>
  <si>
    <t>Total reasonable allowance for use deduction</t>
  </si>
  <si>
    <t>Reasonable Allowance for Use Calculations</t>
  </si>
  <si>
    <t>Useful life determination</t>
  </si>
  <si>
    <t>Selling Price</t>
  </si>
  <si>
    <t>Less Rebate</t>
  </si>
  <si>
    <t>Plus Theft Protection</t>
  </si>
  <si>
    <t>Plus Permaplate</t>
  </si>
  <si>
    <t>Plus Sales Tax</t>
  </si>
  <si>
    <t>Plus Inventory Tax</t>
  </si>
  <si>
    <t>Plus Documentary Fee</t>
  </si>
  <si>
    <t>Plus Inspection Fee</t>
  </si>
  <si>
    <t>Plus License/Title Fee</t>
  </si>
  <si>
    <t>Brooke Berry v GM</t>
  </si>
  <si>
    <t>Plus Road &amp; Bridge/Deputy Fee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</si>
</sst>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m/d/yyyy;@"/>
    <numFmt numFmtId="167" formatCode="mm/dd/yy;@"/>
    <numFmt numFmtId="168" formatCode="m/d/yy;@"/>
    <numFmt numFmtId="169" formatCode="[$-409]d\-mmm;@"/>
  </numFmts>
  <fonts count="41">
    <font>
      <sz val="11"/>
      <name val="Times New Roman"/>
      <family val="0"/>
    </font>
    <font>
      <u val="double"/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0"/>
    </font>
    <font>
      <u val="single"/>
      <sz val="11"/>
      <color indexed="12"/>
      <name val="Times New Roman"/>
      <family val="0"/>
    </font>
    <font>
      <u val="single"/>
      <sz val="11"/>
      <color indexed="36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164" fontId="0" fillId="0" borderId="13" xfId="0" applyNumberForma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3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 horizontal="right"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3" fontId="1" fillId="0" borderId="0" xfId="0" applyNumberFormat="1" applyFont="1" applyBorder="1" applyAlignment="1" applyProtection="1">
      <alignment/>
      <protection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3" fontId="0" fillId="0" borderId="18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/>
      <protection/>
    </xf>
    <xf numFmtId="3" fontId="0" fillId="0" borderId="21" xfId="0" applyNumberForma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4" fontId="0" fillId="0" borderId="0" xfId="0" applyNumberFormat="1" applyAlignment="1" applyProtection="1">
      <alignment horizontal="right"/>
      <protection/>
    </xf>
    <xf numFmtId="0" fontId="0" fillId="0" borderId="0" xfId="0" applyAlignment="1" applyProtection="1" quotePrefix="1">
      <alignment horizontal="center"/>
      <protection/>
    </xf>
    <xf numFmtId="8" fontId="0" fillId="0" borderId="16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8" fontId="1" fillId="0" borderId="16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8" fontId="0" fillId="0" borderId="19" xfId="0" applyNumberFormat="1" applyBorder="1" applyAlignment="1" applyProtection="1">
      <alignment/>
      <protection/>
    </xf>
    <xf numFmtId="8" fontId="0" fillId="0" borderId="20" xfId="0" applyNumberFormat="1" applyBorder="1" applyAlignment="1" applyProtection="1">
      <alignment/>
      <protection/>
    </xf>
    <xf numFmtId="0" fontId="0" fillId="0" borderId="23" xfId="0" applyBorder="1" applyAlignment="1" applyProtection="1">
      <alignment/>
      <protection/>
    </xf>
    <xf numFmtId="164" fontId="1" fillId="0" borderId="0" xfId="0" applyNumberFormat="1" applyFont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164" fontId="0" fillId="0" borderId="19" xfId="0" applyNumberFormat="1" applyBorder="1" applyAlignment="1" applyProtection="1">
      <alignment/>
      <protection/>
    </xf>
    <xf numFmtId="164" fontId="1" fillId="0" borderId="0" xfId="0" applyNumberFormat="1" applyFont="1" applyAlignment="1" applyProtection="1">
      <alignment/>
      <protection/>
    </xf>
    <xf numFmtId="164" fontId="0" fillId="33" borderId="10" xfId="0" applyNumberFormat="1" applyFill="1" applyBorder="1" applyAlignment="1" applyProtection="1">
      <alignment/>
      <protection locked="0"/>
    </xf>
    <xf numFmtId="3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33" borderId="10" xfId="0" applyNumberFormat="1" applyFill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/>
      <protection/>
    </xf>
    <xf numFmtId="1" fontId="0" fillId="0" borderId="18" xfId="0" applyNumberFormat="1" applyBorder="1" applyAlignment="1" applyProtection="1">
      <alignment/>
      <protection/>
    </xf>
    <xf numFmtId="3" fontId="2" fillId="0" borderId="21" xfId="0" applyNumberFormat="1" applyFont="1" applyBorder="1" applyAlignment="1" applyProtection="1">
      <alignment horizontal="right"/>
      <protection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9.57421875" style="0" customWidth="1"/>
    <col min="2" max="2" width="14.140625" style="0" customWidth="1"/>
  </cols>
  <sheetData>
    <row r="1" ht="15">
      <c r="A1" t="s">
        <v>50</v>
      </c>
    </row>
    <row r="2" spans="1:2" ht="15">
      <c r="A2" t="s">
        <v>41</v>
      </c>
      <c r="B2" s="45">
        <v>35591.93</v>
      </c>
    </row>
    <row r="3" spans="1:2" ht="15">
      <c r="A3" t="s">
        <v>42</v>
      </c>
      <c r="B3" s="45">
        <v>-500</v>
      </c>
    </row>
    <row r="4" spans="1:2" ht="15">
      <c r="A4" t="s">
        <v>43</v>
      </c>
      <c r="B4" s="45">
        <v>299</v>
      </c>
    </row>
    <row r="5" spans="1:2" ht="15">
      <c r="A5" t="s">
        <v>44</v>
      </c>
      <c r="B5" s="45">
        <v>695</v>
      </c>
    </row>
    <row r="6" spans="1:2" ht="15">
      <c r="A6" t="s">
        <v>45</v>
      </c>
      <c r="B6" s="45">
        <v>1661.62</v>
      </c>
    </row>
    <row r="7" spans="1:2" ht="15">
      <c r="A7" t="s">
        <v>46</v>
      </c>
      <c r="B7" s="45">
        <v>85.75</v>
      </c>
    </row>
    <row r="8" spans="1:2" ht="15">
      <c r="A8" t="s">
        <v>47</v>
      </c>
      <c r="B8" s="45">
        <v>50</v>
      </c>
    </row>
    <row r="9" spans="1:2" ht="15">
      <c r="A9" t="s">
        <v>48</v>
      </c>
      <c r="B9" s="45">
        <v>23.75</v>
      </c>
    </row>
    <row r="10" spans="1:2" ht="15">
      <c r="A10" t="s">
        <v>49</v>
      </c>
      <c r="B10" s="45">
        <v>93.8</v>
      </c>
    </row>
    <row r="11" spans="1:2" ht="15">
      <c r="A11" t="s">
        <v>51</v>
      </c>
      <c r="B11" s="46">
        <v>15</v>
      </c>
    </row>
    <row r="12" ht="15">
      <c r="B12" s="45"/>
    </row>
    <row r="13" ht="15">
      <c r="B13" s="45">
        <f>SUM(B2:B12)</f>
        <v>38015.850000000006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49.28125" style="0" bestFit="1" customWidth="1"/>
    <col min="2" max="2" width="20.57421875" style="0" customWidth="1"/>
    <col min="3" max="3" width="11.28125" style="0" customWidth="1"/>
    <col min="4" max="4" width="4.7109375" style="0" customWidth="1"/>
    <col min="5" max="5" width="2.140625" style="0" customWidth="1"/>
    <col min="6" max="6" width="11.8515625" style="0" bestFit="1" customWidth="1"/>
  </cols>
  <sheetData>
    <row r="1" spans="1:6" ht="15">
      <c r="A1" s="1" t="s">
        <v>0</v>
      </c>
      <c r="B1" s="38"/>
      <c r="C1" s="40"/>
      <c r="D1" s="40"/>
      <c r="E1" s="40"/>
      <c r="F1" s="40"/>
    </row>
    <row r="2" spans="1:6" ht="15">
      <c r="A2" s="1" t="s">
        <v>16</v>
      </c>
      <c r="B2" s="39"/>
      <c r="C2" s="40"/>
      <c r="D2" s="40"/>
      <c r="E2" s="40"/>
      <c r="F2" s="40"/>
    </row>
    <row r="3" spans="1:6" ht="15">
      <c r="A3" s="1" t="s">
        <v>1</v>
      </c>
      <c r="B3" s="39"/>
      <c r="C3" s="40"/>
      <c r="D3" s="40"/>
      <c r="E3" s="40"/>
      <c r="F3" s="40"/>
    </row>
    <row r="4" spans="1:6" ht="15">
      <c r="A4" s="1" t="s">
        <v>17</v>
      </c>
      <c r="B4" s="39"/>
      <c r="C4" s="40"/>
      <c r="D4" s="40"/>
      <c r="E4" s="40"/>
      <c r="F4" s="40"/>
    </row>
    <row r="5" spans="1:6" ht="15">
      <c r="A5" s="1" t="s">
        <v>40</v>
      </c>
      <c r="B5" s="39">
        <v>120000</v>
      </c>
      <c r="C5" s="40"/>
      <c r="D5" s="40"/>
      <c r="E5" s="40"/>
      <c r="F5" s="40"/>
    </row>
    <row r="6" spans="1:6" ht="15.75" thickBot="1">
      <c r="A6" s="40"/>
      <c r="B6" s="40"/>
      <c r="C6" s="40"/>
      <c r="D6" s="40"/>
      <c r="E6" s="40"/>
      <c r="F6" s="40"/>
    </row>
    <row r="7" spans="1:6" ht="15.75" thickBot="1">
      <c r="A7" s="2" t="s">
        <v>0</v>
      </c>
      <c r="B7" s="3"/>
      <c r="C7" s="4">
        <f>B1</f>
        <v>0</v>
      </c>
      <c r="D7" s="4"/>
      <c r="E7" s="5"/>
      <c r="F7" s="6"/>
    </row>
    <row r="8" spans="1:6" ht="15">
      <c r="A8" s="7" t="s">
        <v>1</v>
      </c>
      <c r="B8" s="8">
        <f>B3</f>
        <v>0</v>
      </c>
      <c r="C8" s="9"/>
      <c r="D8" s="9"/>
      <c r="E8" s="10"/>
      <c r="F8" s="11"/>
    </row>
    <row r="9" spans="1:6" ht="15">
      <c r="A9" s="7" t="s">
        <v>18</v>
      </c>
      <c r="B9" s="12">
        <f>-B2</f>
        <v>0</v>
      </c>
      <c r="C9" s="9"/>
      <c r="D9" s="9"/>
      <c r="E9" s="10"/>
      <c r="F9" s="11"/>
    </row>
    <row r="10" spans="1:6" ht="15">
      <c r="A10" s="7" t="s">
        <v>19</v>
      </c>
      <c r="B10" s="8">
        <f>B8+B9</f>
        <v>0</v>
      </c>
      <c r="C10" s="9"/>
      <c r="D10" s="9"/>
      <c r="E10" s="10"/>
      <c r="F10" s="11"/>
    </row>
    <row r="11" spans="1:6" ht="15">
      <c r="A11" s="7"/>
      <c r="B11" s="13"/>
      <c r="C11" s="14"/>
      <c r="D11" s="14"/>
      <c r="E11" s="14"/>
      <c r="F11" s="11"/>
    </row>
    <row r="12" spans="1:6" ht="15">
      <c r="A12" s="7" t="s">
        <v>20</v>
      </c>
      <c r="B12" s="13">
        <f>B4</f>
        <v>0</v>
      </c>
      <c r="C12" s="14"/>
      <c r="D12" s="14"/>
      <c r="E12" s="14"/>
      <c r="F12" s="11"/>
    </row>
    <row r="13" spans="1:6" ht="15">
      <c r="A13" s="7" t="s">
        <v>21</v>
      </c>
      <c r="B13" s="15">
        <f>-B3</f>
        <v>0</v>
      </c>
      <c r="C13" s="14"/>
      <c r="D13" s="14"/>
      <c r="E13" s="14"/>
      <c r="F13" s="11"/>
    </row>
    <row r="14" spans="1:6" ht="15.75" thickBot="1">
      <c r="A14" s="16" t="s">
        <v>22</v>
      </c>
      <c r="B14" s="17">
        <f>SUM(B12+B13)</f>
        <v>0</v>
      </c>
      <c r="C14" s="18"/>
      <c r="D14" s="18"/>
      <c r="E14" s="18"/>
      <c r="F14" s="19"/>
    </row>
    <row r="15" spans="1:6" ht="15">
      <c r="A15" s="20" t="s">
        <v>23</v>
      </c>
      <c r="B15" s="14"/>
      <c r="C15" s="14"/>
      <c r="D15" s="14"/>
      <c r="E15" s="14"/>
      <c r="F15" s="21"/>
    </row>
    <row r="16" spans="1:6" ht="15">
      <c r="A16" s="20" t="s">
        <v>19</v>
      </c>
      <c r="B16" s="14"/>
      <c r="C16" s="14"/>
      <c r="D16" s="14"/>
      <c r="E16" s="14"/>
      <c r="F16" s="11"/>
    </row>
    <row r="17" spans="1:6" ht="15">
      <c r="A17" s="22">
        <f>B10</f>
        <v>0</v>
      </c>
      <c r="B17" s="14"/>
      <c r="C17" s="14"/>
      <c r="D17" s="14"/>
      <c r="E17" s="14"/>
      <c r="F17" s="11"/>
    </row>
    <row r="18" spans="1:6" ht="15">
      <c r="A18" s="23">
        <f>B5</f>
        <v>120000</v>
      </c>
      <c r="B18" s="24" t="s">
        <v>4</v>
      </c>
      <c r="C18" s="25">
        <f>B1</f>
        <v>0</v>
      </c>
      <c r="D18" s="25"/>
      <c r="E18" s="26" t="s">
        <v>5</v>
      </c>
      <c r="F18" s="27">
        <f>SUM(A17/B5*B1)</f>
        <v>0</v>
      </c>
    </row>
    <row r="19" spans="1:6" ht="15">
      <c r="A19" s="20" t="s">
        <v>22</v>
      </c>
      <c r="B19" s="14"/>
      <c r="C19" s="14"/>
      <c r="D19" s="14"/>
      <c r="E19" s="14"/>
      <c r="F19" s="11"/>
    </row>
    <row r="20" spans="1:6" ht="15">
      <c r="A20" s="22">
        <f>B14</f>
        <v>0</v>
      </c>
      <c r="B20" s="14"/>
      <c r="C20" s="14"/>
      <c r="D20" s="14"/>
      <c r="E20" s="14"/>
      <c r="F20" s="11"/>
    </row>
    <row r="21" spans="1:6" ht="15">
      <c r="A21" s="23">
        <f>B5</f>
        <v>120000</v>
      </c>
      <c r="B21" s="24" t="s">
        <v>4</v>
      </c>
      <c r="C21" s="28">
        <f>B1</f>
        <v>0</v>
      </c>
      <c r="D21" s="28" t="s">
        <v>6</v>
      </c>
      <c r="E21" s="26" t="s">
        <v>5</v>
      </c>
      <c r="F21" s="29">
        <f>SUM(A20/B5*B1*0.5)</f>
        <v>0</v>
      </c>
    </row>
    <row r="22" spans="1:6" ht="15.75" thickBot="1">
      <c r="A22" s="30" t="s">
        <v>27</v>
      </c>
      <c r="B22" s="18"/>
      <c r="C22" s="31"/>
      <c r="D22" s="31"/>
      <c r="E22" s="18"/>
      <c r="F22" s="32">
        <f>F18+F21</f>
        <v>0</v>
      </c>
    </row>
    <row r="23" spans="1:6" ht="15">
      <c r="A23" s="20" t="s">
        <v>0</v>
      </c>
      <c r="B23" s="20"/>
      <c r="C23" s="28">
        <f>B1</f>
        <v>0</v>
      </c>
      <c r="D23" s="14"/>
      <c r="E23" s="14"/>
      <c r="F23" s="11"/>
    </row>
    <row r="24" spans="1:6" ht="15">
      <c r="A24" s="20" t="s">
        <v>26</v>
      </c>
      <c r="B24" s="20"/>
      <c r="C24" s="28">
        <f>-F22</f>
        <v>0</v>
      </c>
      <c r="D24" s="14"/>
      <c r="E24" s="14"/>
      <c r="F24" s="11"/>
    </row>
    <row r="25" spans="1:6" ht="15">
      <c r="A25" s="20" t="s">
        <v>28</v>
      </c>
      <c r="B25" s="20"/>
      <c r="C25" s="37">
        <v>35</v>
      </c>
      <c r="D25" s="14"/>
      <c r="E25" s="14"/>
      <c r="F25" s="11"/>
    </row>
    <row r="26" spans="1:6" ht="15.75" thickBot="1">
      <c r="A26" s="35" t="s">
        <v>25</v>
      </c>
      <c r="B26" s="30"/>
      <c r="C26" s="36">
        <f>SUM(C23:C25)</f>
        <v>35</v>
      </c>
      <c r="D26" s="18"/>
      <c r="E26" s="18"/>
      <c r="F26" s="19"/>
    </row>
  </sheetData>
  <sheetProtection sheet="1" objects="1" scenarios="1"/>
  <printOptions/>
  <pageMargins left="0.75" right="0.75" top="1" bottom="1" header="0.5" footer="0.5"/>
  <pageSetup horizontalDpi="600" verticalDpi="600" orientation="portrait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53.7109375" style="0" customWidth="1"/>
    <col min="2" max="2" width="20.57421875" style="0" customWidth="1"/>
    <col min="3" max="3" width="11.28125" style="0" customWidth="1"/>
    <col min="4" max="4" width="4.7109375" style="0" customWidth="1"/>
    <col min="5" max="5" width="2.140625" style="0" customWidth="1"/>
    <col min="6" max="6" width="10.421875" style="0" bestFit="1" customWidth="1"/>
  </cols>
  <sheetData>
    <row r="1" spans="1:6" ht="15">
      <c r="A1" s="1" t="s">
        <v>0</v>
      </c>
      <c r="B1" s="38"/>
      <c r="C1" s="40"/>
      <c r="D1" s="40"/>
      <c r="E1" s="40"/>
      <c r="F1" s="40"/>
    </row>
    <row r="2" spans="1:6" ht="15">
      <c r="A2" s="1" t="s">
        <v>29</v>
      </c>
      <c r="B2" s="41">
        <v>38811</v>
      </c>
      <c r="C2" s="40"/>
      <c r="D2" s="40"/>
      <c r="E2" s="40"/>
      <c r="F2" s="40"/>
    </row>
    <row r="3" spans="1:6" ht="15">
      <c r="A3" s="1" t="s">
        <v>30</v>
      </c>
      <c r="B3" s="41">
        <v>39260</v>
      </c>
      <c r="C3" s="40"/>
      <c r="D3" s="40"/>
      <c r="E3" s="40"/>
      <c r="F3" s="40"/>
    </row>
    <row r="4" spans="1:6" ht="15">
      <c r="A4" s="1" t="s">
        <v>31</v>
      </c>
      <c r="B4" s="41">
        <v>39911</v>
      </c>
      <c r="C4" s="40"/>
      <c r="D4" s="40"/>
      <c r="E4" s="40"/>
      <c r="F4" s="40"/>
    </row>
    <row r="5" spans="1:6" ht="15">
      <c r="A5" s="1" t="s">
        <v>32</v>
      </c>
      <c r="B5" s="39">
        <v>21</v>
      </c>
      <c r="C5" s="40"/>
      <c r="D5" s="40"/>
      <c r="E5" s="40"/>
      <c r="F5" s="40"/>
    </row>
    <row r="6" spans="1:6" ht="15">
      <c r="A6" s="1" t="s">
        <v>40</v>
      </c>
      <c r="B6" s="39">
        <v>3650</v>
      </c>
      <c r="C6" s="40"/>
      <c r="D6" s="40"/>
      <c r="E6" s="40"/>
      <c r="F6" s="40"/>
    </row>
    <row r="7" spans="3:6" ht="15.75" thickBot="1">
      <c r="C7" s="40"/>
      <c r="D7" s="40"/>
      <c r="E7" s="40"/>
      <c r="F7" s="40"/>
    </row>
    <row r="8" spans="1:6" ht="15.75" thickBot="1">
      <c r="A8" s="2" t="s">
        <v>0</v>
      </c>
      <c r="B8" s="3"/>
      <c r="C8" s="4">
        <f>B1</f>
        <v>0</v>
      </c>
      <c r="D8" s="4"/>
      <c r="E8" s="5"/>
      <c r="F8" s="6"/>
    </row>
    <row r="9" spans="1:6" ht="15">
      <c r="A9" s="7" t="s">
        <v>34</v>
      </c>
      <c r="B9" s="42">
        <f>B3-B2</f>
        <v>449</v>
      </c>
      <c r="C9" s="9"/>
      <c r="D9" s="9"/>
      <c r="E9" s="10"/>
      <c r="F9" s="11"/>
    </row>
    <row r="10" spans="1:6" ht="15">
      <c r="A10" s="7"/>
      <c r="B10" s="12"/>
      <c r="C10" s="9"/>
      <c r="D10" s="9"/>
      <c r="E10" s="10"/>
      <c r="F10" s="11"/>
    </row>
    <row r="11" spans="1:6" ht="15">
      <c r="A11" s="7" t="s">
        <v>35</v>
      </c>
      <c r="B11" s="12"/>
      <c r="C11" s="9"/>
      <c r="D11" s="9"/>
      <c r="E11" s="10"/>
      <c r="F11" s="11"/>
    </row>
    <row r="12" spans="1:6" ht="15.75" thickBot="1">
      <c r="A12" s="16" t="s">
        <v>37</v>
      </c>
      <c r="B12" s="43">
        <f>B4-B3-B5</f>
        <v>630</v>
      </c>
      <c r="C12" s="18"/>
      <c r="D12" s="18"/>
      <c r="E12" s="18"/>
      <c r="F12" s="19"/>
    </row>
    <row r="13" spans="1:6" ht="15">
      <c r="A13" s="20" t="s">
        <v>23</v>
      </c>
      <c r="B13" s="14"/>
      <c r="C13" s="14"/>
      <c r="D13" s="14"/>
      <c r="E13" s="14"/>
      <c r="F13" s="21"/>
    </row>
    <row r="14" spans="1:6" ht="15">
      <c r="A14" s="20" t="s">
        <v>33</v>
      </c>
      <c r="B14" s="14"/>
      <c r="C14" s="14"/>
      <c r="D14" s="14"/>
      <c r="E14" s="14"/>
      <c r="F14" s="11"/>
    </row>
    <row r="15" spans="1:6" ht="15">
      <c r="A15" s="44">
        <f>B9</f>
        <v>449</v>
      </c>
      <c r="B15" s="14"/>
      <c r="C15" s="14"/>
      <c r="D15" s="14"/>
      <c r="E15" s="14"/>
      <c r="F15" s="11"/>
    </row>
    <row r="16" spans="1:6" ht="15">
      <c r="A16" s="23">
        <f>B6</f>
        <v>3650</v>
      </c>
      <c r="B16" s="24" t="s">
        <v>4</v>
      </c>
      <c r="C16" s="25">
        <f>B1</f>
        <v>0</v>
      </c>
      <c r="D16" s="25"/>
      <c r="E16" s="26" t="s">
        <v>5</v>
      </c>
      <c r="F16" s="27">
        <f>SUM(A15/B6*B1)</f>
        <v>0</v>
      </c>
    </row>
    <row r="17" spans="1:6" ht="15">
      <c r="A17" s="20" t="s">
        <v>36</v>
      </c>
      <c r="B17" s="14"/>
      <c r="C17" s="14"/>
      <c r="D17" s="14"/>
      <c r="E17" s="14"/>
      <c r="F17" s="11"/>
    </row>
    <row r="18" spans="1:6" ht="15">
      <c r="A18" s="44">
        <f>B12</f>
        <v>630</v>
      </c>
      <c r="B18" s="14"/>
      <c r="C18" s="14"/>
      <c r="D18" s="14"/>
      <c r="E18" s="14"/>
      <c r="F18" s="11"/>
    </row>
    <row r="19" spans="1:6" ht="15">
      <c r="A19" s="23">
        <f>B6</f>
        <v>3650</v>
      </c>
      <c r="B19" s="24" t="s">
        <v>4</v>
      </c>
      <c r="C19" s="28">
        <f>B1</f>
        <v>0</v>
      </c>
      <c r="D19" s="28" t="s">
        <v>6</v>
      </c>
      <c r="E19" s="26" t="s">
        <v>5</v>
      </c>
      <c r="F19" s="29">
        <f>SUM(A18/B6*B1*0.5)</f>
        <v>0</v>
      </c>
    </row>
    <row r="20" spans="1:6" ht="15.75" thickBot="1">
      <c r="A20" s="30" t="s">
        <v>27</v>
      </c>
      <c r="B20" s="18"/>
      <c r="C20" s="31"/>
      <c r="D20" s="31"/>
      <c r="E20" s="18"/>
      <c r="F20" s="32">
        <f>F16+F19</f>
        <v>0</v>
      </c>
    </row>
    <row r="21" spans="1:6" ht="15">
      <c r="A21" s="20" t="s">
        <v>0</v>
      </c>
      <c r="B21" s="20"/>
      <c r="C21" s="28">
        <f>B1</f>
        <v>0</v>
      </c>
      <c r="D21" s="14"/>
      <c r="E21" s="14"/>
      <c r="F21" s="11"/>
    </row>
    <row r="22" spans="1:6" ht="15">
      <c r="A22" s="20" t="s">
        <v>26</v>
      </c>
      <c r="B22" s="20"/>
      <c r="C22" s="28">
        <f>-F20</f>
        <v>0</v>
      </c>
      <c r="D22" s="14"/>
      <c r="E22" s="14"/>
      <c r="F22" s="11"/>
    </row>
    <row r="23" spans="1:6" ht="15">
      <c r="A23" s="20" t="s">
        <v>28</v>
      </c>
      <c r="B23" s="20"/>
      <c r="C23" s="37">
        <v>35</v>
      </c>
      <c r="D23" s="14"/>
      <c r="E23" s="14"/>
      <c r="F23" s="11"/>
    </row>
    <row r="24" spans="1:6" ht="15.75" thickBot="1">
      <c r="A24" s="35" t="s">
        <v>25</v>
      </c>
      <c r="B24" s="30"/>
      <c r="C24" s="36">
        <f>SUM(C21:C23)</f>
        <v>35</v>
      </c>
      <c r="D24" s="18"/>
      <c r="E24" s="18"/>
      <c r="F24" s="19"/>
    </row>
  </sheetData>
  <sheetProtection sheet="1" objects="1" scenarios="1"/>
  <printOptions/>
  <pageMargins left="0.75" right="0.75" top="1" bottom="1" header="0.5" footer="0.5"/>
  <pageSetup horizontalDpi="600" verticalDpi="600" orientation="portrait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9.140625" style="0" bestFit="1" customWidth="1"/>
    <col min="2" max="2" width="20.57421875" style="0" customWidth="1"/>
    <col min="3" max="3" width="11.28125" style="0" customWidth="1"/>
    <col min="4" max="4" width="4.7109375" style="0" customWidth="1"/>
    <col min="5" max="5" width="2.140625" style="0" customWidth="1"/>
    <col min="6" max="6" width="10.421875" style="0" bestFit="1" customWidth="1"/>
  </cols>
  <sheetData>
    <row r="1" spans="1:2" ht="15">
      <c r="A1" s="1" t="s">
        <v>0</v>
      </c>
      <c r="B1" s="38">
        <v>10000</v>
      </c>
    </row>
    <row r="2" spans="1:2" ht="15">
      <c r="A2" s="1" t="s">
        <v>8</v>
      </c>
      <c r="B2" s="38">
        <v>10000</v>
      </c>
    </row>
    <row r="3" spans="1:2" ht="15">
      <c r="A3" s="1" t="s">
        <v>14</v>
      </c>
      <c r="B3" s="38">
        <v>500</v>
      </c>
    </row>
    <row r="4" spans="1:2" ht="15">
      <c r="A4" s="1" t="s">
        <v>15</v>
      </c>
      <c r="B4" s="39">
        <v>10</v>
      </c>
    </row>
    <row r="5" spans="1:2" ht="15">
      <c r="A5" s="1" t="s">
        <v>16</v>
      </c>
      <c r="B5" s="39">
        <v>0</v>
      </c>
    </row>
    <row r="6" spans="1:2" ht="15">
      <c r="A6" s="1" t="s">
        <v>1</v>
      </c>
      <c r="B6" s="39">
        <v>0</v>
      </c>
    </row>
    <row r="7" spans="1:2" ht="15">
      <c r="A7" s="1" t="s">
        <v>17</v>
      </c>
      <c r="B7" s="39">
        <v>0</v>
      </c>
    </row>
    <row r="8" spans="1:2" ht="15">
      <c r="A8" s="1" t="s">
        <v>40</v>
      </c>
      <c r="B8" s="39">
        <v>120000</v>
      </c>
    </row>
    <row r="9" ht="15.75" thickBot="1"/>
    <row r="10" spans="1:6" ht="15.75" thickBot="1">
      <c r="A10" s="2" t="s">
        <v>0</v>
      </c>
      <c r="B10" s="3"/>
      <c r="C10" s="4">
        <f>B1</f>
        <v>10000</v>
      </c>
      <c r="D10" s="4"/>
      <c r="E10" s="5"/>
      <c r="F10" s="6"/>
    </row>
    <row r="11" spans="1:6" ht="15">
      <c r="A11" s="7" t="s">
        <v>1</v>
      </c>
      <c r="B11" s="8">
        <f>B6</f>
        <v>0</v>
      </c>
      <c r="C11" s="9"/>
      <c r="D11" s="9"/>
      <c r="E11" s="10"/>
      <c r="F11" s="11"/>
    </row>
    <row r="12" spans="1:6" ht="15">
      <c r="A12" s="7" t="s">
        <v>18</v>
      </c>
      <c r="B12" s="12">
        <f>-B5</f>
        <v>0</v>
      </c>
      <c r="C12" s="9"/>
      <c r="D12" s="9"/>
      <c r="E12" s="10"/>
      <c r="F12" s="11"/>
    </row>
    <row r="13" spans="1:6" ht="15">
      <c r="A13" s="7" t="s">
        <v>19</v>
      </c>
      <c r="B13" s="8">
        <f>B11+B12</f>
        <v>0</v>
      </c>
      <c r="C13" s="9"/>
      <c r="D13" s="9"/>
      <c r="E13" s="10"/>
      <c r="F13" s="11"/>
    </row>
    <row r="14" spans="1:6" ht="15">
      <c r="A14" s="7"/>
      <c r="B14" s="13"/>
      <c r="C14" s="14"/>
      <c r="D14" s="14"/>
      <c r="E14" s="14"/>
      <c r="F14" s="11"/>
    </row>
    <row r="15" spans="1:6" ht="15">
      <c r="A15" s="7" t="s">
        <v>20</v>
      </c>
      <c r="B15" s="13">
        <f>B7</f>
        <v>0</v>
      </c>
      <c r="C15" s="14"/>
      <c r="D15" s="14"/>
      <c r="E15" s="14"/>
      <c r="F15" s="11"/>
    </row>
    <row r="16" spans="1:6" ht="15">
      <c r="A16" s="7" t="s">
        <v>21</v>
      </c>
      <c r="B16" s="15">
        <f>-B6</f>
        <v>0</v>
      </c>
      <c r="C16" s="14"/>
      <c r="D16" s="14"/>
      <c r="E16" s="14"/>
      <c r="F16" s="11"/>
    </row>
    <row r="17" spans="1:6" ht="15.75" thickBot="1">
      <c r="A17" s="16" t="s">
        <v>22</v>
      </c>
      <c r="B17" s="17">
        <f>SUM(B15+B16)</f>
        <v>0</v>
      </c>
      <c r="C17" s="18"/>
      <c r="D17" s="18"/>
      <c r="E17" s="18"/>
      <c r="F17" s="19"/>
    </row>
    <row r="18" spans="1:6" ht="15">
      <c r="A18" s="20" t="s">
        <v>39</v>
      </c>
      <c r="B18" s="14"/>
      <c r="C18" s="14"/>
      <c r="D18" s="14"/>
      <c r="E18" s="14"/>
      <c r="F18" s="21"/>
    </row>
    <row r="19" spans="1:6" ht="15">
      <c r="A19" s="20" t="s">
        <v>19</v>
      </c>
      <c r="B19" s="14"/>
      <c r="C19" s="14"/>
      <c r="D19" s="14"/>
      <c r="E19" s="14"/>
      <c r="F19" s="11"/>
    </row>
    <row r="20" spans="1:6" ht="15">
      <c r="A20" s="22">
        <f>B13</f>
        <v>0</v>
      </c>
      <c r="B20" s="14"/>
      <c r="C20" s="14"/>
      <c r="D20" s="14"/>
      <c r="E20" s="14"/>
      <c r="F20" s="11"/>
    </row>
    <row r="21" spans="1:6" ht="15">
      <c r="A21" s="23">
        <f>B8</f>
        <v>120000</v>
      </c>
      <c r="B21" s="24" t="s">
        <v>4</v>
      </c>
      <c r="C21" s="25">
        <f>B1</f>
        <v>10000</v>
      </c>
      <c r="D21" s="25"/>
      <c r="E21" s="26" t="s">
        <v>5</v>
      </c>
      <c r="F21" s="27">
        <f>SUM(A20/B8*B1)</f>
        <v>0</v>
      </c>
    </row>
    <row r="22" spans="1:6" ht="15">
      <c r="A22" s="20" t="s">
        <v>22</v>
      </c>
      <c r="B22" s="14"/>
      <c r="C22" s="14"/>
      <c r="D22" s="14"/>
      <c r="E22" s="14"/>
      <c r="F22" s="11"/>
    </row>
    <row r="23" spans="1:6" ht="15">
      <c r="A23" s="22">
        <f>B17</f>
        <v>0</v>
      </c>
      <c r="B23" s="14"/>
      <c r="C23" s="14"/>
      <c r="D23" s="14"/>
      <c r="E23" s="14"/>
      <c r="F23" s="11"/>
    </row>
    <row r="24" spans="1:6" ht="15">
      <c r="A24" s="23">
        <f>B8</f>
        <v>120000</v>
      </c>
      <c r="B24" s="24" t="s">
        <v>4</v>
      </c>
      <c r="C24" s="28">
        <f>B1</f>
        <v>10000</v>
      </c>
      <c r="D24" s="28" t="s">
        <v>6</v>
      </c>
      <c r="E24" s="26" t="s">
        <v>5</v>
      </c>
      <c r="F24" s="29">
        <f>SUM(A23/B8*B1*0.5)</f>
        <v>0</v>
      </c>
    </row>
    <row r="25" spans="1:6" ht="15.75" thickBot="1">
      <c r="A25" s="30" t="s">
        <v>38</v>
      </c>
      <c r="B25" s="18"/>
      <c r="C25" s="31"/>
      <c r="D25" s="31"/>
      <c r="E25" s="18"/>
      <c r="F25" s="32">
        <f>F21+F24</f>
        <v>0</v>
      </c>
    </row>
    <row r="26" spans="1:6" ht="15">
      <c r="A26" s="33" t="s">
        <v>7</v>
      </c>
      <c r="B26" s="33"/>
      <c r="C26" s="14"/>
      <c r="D26" s="14"/>
      <c r="E26" s="14"/>
      <c r="F26" s="21"/>
    </row>
    <row r="27" spans="1:6" ht="15">
      <c r="A27" s="20" t="s">
        <v>8</v>
      </c>
      <c r="B27" s="20"/>
      <c r="C27" s="28">
        <f>B2</f>
        <v>10000</v>
      </c>
      <c r="D27" s="14"/>
      <c r="E27" s="14"/>
      <c r="F27" s="11"/>
    </row>
    <row r="28" spans="1:6" ht="15">
      <c r="A28" s="20" t="s">
        <v>24</v>
      </c>
      <c r="B28" s="20"/>
      <c r="C28" s="28">
        <f>B3*B4</f>
        <v>5000</v>
      </c>
      <c r="D28" s="14"/>
      <c r="E28" s="14"/>
      <c r="F28" s="11"/>
    </row>
    <row r="29" spans="1:6" ht="15">
      <c r="A29" s="20" t="s">
        <v>2</v>
      </c>
      <c r="B29" s="20"/>
      <c r="C29" s="28">
        <f>-F25</f>
        <v>0</v>
      </c>
      <c r="D29" s="14"/>
      <c r="E29" s="14"/>
      <c r="F29" s="11"/>
    </row>
    <row r="30" spans="1:6" ht="15">
      <c r="A30" s="20" t="s">
        <v>3</v>
      </c>
      <c r="B30" s="20"/>
      <c r="C30" s="34">
        <v>35</v>
      </c>
      <c r="D30" s="14"/>
      <c r="E30" s="14"/>
      <c r="F30" s="11"/>
    </row>
    <row r="31" spans="1:6" ht="15.75" thickBot="1">
      <c r="A31" s="35" t="s">
        <v>9</v>
      </c>
      <c r="B31" s="30"/>
      <c r="C31" s="36">
        <f>SUM(C27:C30)</f>
        <v>15035</v>
      </c>
      <c r="D31" s="18"/>
      <c r="E31" s="18"/>
      <c r="F31" s="19"/>
    </row>
    <row r="32" spans="1:6" ht="15">
      <c r="A32" s="20" t="s">
        <v>10</v>
      </c>
      <c r="B32" s="33"/>
      <c r="C32" s="14"/>
      <c r="D32" s="14"/>
      <c r="E32" s="14"/>
      <c r="F32" s="11"/>
    </row>
    <row r="33" spans="1:6" ht="15">
      <c r="A33" s="20" t="s">
        <v>0</v>
      </c>
      <c r="B33" s="20"/>
      <c r="C33" s="28">
        <f>B1</f>
        <v>10000</v>
      </c>
      <c r="D33" s="14"/>
      <c r="E33" s="14"/>
      <c r="F33" s="11"/>
    </row>
    <row r="34" spans="1:6" ht="15">
      <c r="A34" s="20" t="s">
        <v>11</v>
      </c>
      <c r="B34" s="20"/>
      <c r="C34" s="28">
        <f>SUM(B1*0.05)</f>
        <v>500</v>
      </c>
      <c r="D34" s="14"/>
      <c r="E34" s="14"/>
      <c r="F34" s="11"/>
    </row>
    <row r="35" spans="1:6" ht="15">
      <c r="A35" s="20" t="s">
        <v>12</v>
      </c>
      <c r="B35" s="20"/>
      <c r="C35" s="37">
        <f>-(C27+C28)</f>
        <v>-15000</v>
      </c>
      <c r="D35" s="14"/>
      <c r="E35" s="14"/>
      <c r="F35" s="11"/>
    </row>
    <row r="36" spans="1:6" ht="15.75" thickBot="1">
      <c r="A36" s="35" t="s">
        <v>13</v>
      </c>
      <c r="B36" s="30"/>
      <c r="C36" s="36">
        <f>SUM(C33:C35)</f>
        <v>-4500</v>
      </c>
      <c r="D36" s="18"/>
      <c r="E36" s="18"/>
      <c r="F36" s="19"/>
    </row>
  </sheetData>
  <sheetProtection sheet="1" objects="1" scenarios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TxDOT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awalthal</dc:creator>
  <cp:keywords/>
  <dc:description/>
  <cp:lastModifiedBy>Dufour, John</cp:lastModifiedBy>
  <cp:lastPrinted>2013-08-30T15:22:55Z</cp:lastPrinted>
  <dcterms:created xsi:type="dcterms:W3CDTF">1999-09-10T14:20:50Z</dcterms:created>
  <dcterms:modified xsi:type="dcterms:W3CDTF">2019-12-20T15:45:35Z</dcterms:modified>
  <cp:category/>
  <cp:version/>
  <cp:contentType/>
  <cp:contentStatus/>
</cp:coreProperties>
</file>